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-BUST\Bereich Datenschutz-DSGVO\DS-Tools\"/>
    </mc:Choice>
  </mc:AlternateContent>
  <bookViews>
    <workbookView xWindow="0" yWindow="0" windowWidth="19200" windowHeight="8232"/>
  </bookViews>
  <sheets>
    <sheet name="Eingaben" sheetId="1" r:id="rId1"/>
    <sheet name="Auswertung" sheetId="2" r:id="rId2"/>
    <sheet name="Tabs" sheetId="3" state="hidden" r:id="rId3"/>
  </sheets>
  <definedNames>
    <definedName name="_xlnm._FilterDatabase" localSheetId="0" hidden="1">Eingaben!$A$7:$C$33</definedName>
    <definedName name="Bereich">Eingaben!$O$7:$O$35</definedName>
    <definedName name="Datum">Eingaben!$C$4</definedName>
    <definedName name="Dokumentationspflichten">Eingaben!$T$7:$T$35</definedName>
    <definedName name="_xlnm.Print_Area" localSheetId="0">Eingaben!$A$1:$C$36</definedName>
    <definedName name="DS_Niveau">Tabs!$A$3:$B$8</definedName>
    <definedName name="DS_Recht">Eingaben!$R$7:$R$35</definedName>
    <definedName name="Durchführung">Eingaben!$C$4</definedName>
    <definedName name="Firma">Eingaben!$B$4</definedName>
    <definedName name="Gewichtung">Eingaben!$P$7:$P$35</definedName>
    <definedName name="IT_Sicherheit">Eingaben!$S$7:$S$35</definedName>
    <definedName name="Wertung">Eingaben!$Q$7:$Q$35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S37" i="1"/>
  <c r="Q37" i="1"/>
  <c r="Q36" i="1"/>
  <c r="R37" i="1"/>
  <c r="T36" i="1"/>
  <c r="S36" i="1"/>
  <c r="R36" i="1"/>
  <c r="T19" i="1"/>
  <c r="Q18" i="1"/>
  <c r="R18" i="1"/>
  <c r="Q19" i="1"/>
  <c r="R19" i="1"/>
  <c r="B10" i="1"/>
  <c r="R28" i="1" l="1"/>
  <c r="T29" i="1"/>
  <c r="T28" i="1"/>
  <c r="R24" i="1"/>
  <c r="S23" i="1"/>
  <c r="R21" i="1"/>
  <c r="T20" i="1"/>
  <c r="T18" i="1"/>
  <c r="R20" i="1"/>
  <c r="R17" i="1"/>
  <c r="T16" i="1"/>
  <c r="T15" i="1"/>
  <c r="T13" i="1"/>
  <c r="T11" i="1"/>
  <c r="R11" i="1"/>
  <c r="R9" i="1"/>
  <c r="R8" i="1"/>
  <c r="R31" i="1"/>
  <c r="Q31" i="1"/>
  <c r="A32" i="1"/>
  <c r="A31" i="1"/>
  <c r="A9" i="1"/>
  <c r="B21" i="2"/>
  <c r="B20" i="2"/>
  <c r="B19" i="2"/>
  <c r="P10" i="1"/>
  <c r="T10" i="1" s="1"/>
  <c r="R10" i="1" l="1"/>
  <c r="Q32" i="1"/>
  <c r="Q30" i="1"/>
  <c r="Q29" i="1"/>
  <c r="Q28" i="1"/>
  <c r="Q27" i="1"/>
  <c r="Q26" i="1"/>
  <c r="Q25" i="1"/>
  <c r="Q24" i="1"/>
  <c r="Q23" i="1"/>
  <c r="Q22" i="1"/>
  <c r="Q21" i="1"/>
  <c r="Q20" i="1"/>
  <c r="Q17" i="1"/>
  <c r="Q16" i="1"/>
  <c r="Q15" i="1"/>
  <c r="Q14" i="1"/>
  <c r="Q13" i="1"/>
  <c r="Q12" i="1"/>
  <c r="Q11" i="1"/>
  <c r="Q10" i="1"/>
  <c r="Q9" i="1"/>
  <c r="Q8" i="1"/>
  <c r="T25" i="1"/>
  <c r="T21" i="1"/>
  <c r="S27" i="1"/>
  <c r="S26" i="1"/>
  <c r="S24" i="1"/>
  <c r="S22" i="1"/>
  <c r="S12" i="1"/>
  <c r="R32" i="1"/>
  <c r="R30" i="1"/>
  <c r="R29" i="1"/>
  <c r="R16" i="1"/>
  <c r="R15" i="1"/>
  <c r="R14" i="1"/>
  <c r="R13" i="1"/>
  <c r="R12" i="1"/>
  <c r="A1" i="2" l="1"/>
  <c r="S35" i="1" l="1"/>
  <c r="C20" i="2" s="1"/>
  <c r="T35" i="1"/>
  <c r="C21" i="2" s="1"/>
  <c r="R35" i="1"/>
  <c r="C19" i="2" s="1"/>
  <c r="C4" i="1"/>
  <c r="B3" i="2" s="1"/>
  <c r="B4" i="2"/>
  <c r="O35" i="1"/>
  <c r="P3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2" l="1"/>
  <c r="D10" i="2"/>
  <c r="D8" i="2"/>
  <c r="D11" i="2"/>
  <c r="D9" i="2"/>
  <c r="D7" i="2"/>
  <c r="E8" i="2"/>
  <c r="E10" i="2"/>
  <c r="E11" i="2"/>
  <c r="E12" i="2"/>
  <c r="Q35" i="1"/>
  <c r="E7" i="2" s="1"/>
  <c r="C12" i="2" l="1"/>
  <c r="E9" i="2"/>
  <c r="C9" i="2" s="1"/>
  <c r="C7" i="2"/>
  <c r="C8" i="2"/>
  <c r="C10" i="2"/>
  <c r="C11" i="2"/>
  <c r="D13" i="2"/>
  <c r="E13" i="2" l="1"/>
  <c r="C13" i="2" s="1"/>
  <c r="B16" i="2" s="1"/>
  <c r="A11" i="3" l="1"/>
  <c r="B11" i="3"/>
</calcChain>
</file>

<file path=xl/sharedStrings.xml><?xml version="1.0" encoding="utf-8"?>
<sst xmlns="http://schemas.openxmlformats.org/spreadsheetml/2006/main" count="90" uniqueCount="67">
  <si>
    <t>Gewichtung</t>
  </si>
  <si>
    <t>Wertung</t>
  </si>
  <si>
    <t>Bereich</t>
  </si>
  <si>
    <t>max</t>
  </si>
  <si>
    <t>Checkpoint</t>
  </si>
  <si>
    <t>Erfüllungsgrad</t>
  </si>
  <si>
    <t>BNr</t>
  </si>
  <si>
    <t>DS-Bereich</t>
  </si>
  <si>
    <t>Durchschnittliche Wertung</t>
  </si>
  <si>
    <t>Firma</t>
  </si>
  <si>
    <t>Gesamtergebnis</t>
  </si>
  <si>
    <t>Gesamtbewertung</t>
  </si>
  <si>
    <t>Eingabe</t>
  </si>
  <si>
    <t>FNr</t>
  </si>
  <si>
    <t>Relevanz für</t>
  </si>
  <si>
    <t>Dokumentationspflichten</t>
  </si>
  <si>
    <t>Impacts auf</t>
  </si>
  <si>
    <t>Anzahl</t>
  </si>
  <si>
    <t>Wertebereich</t>
  </si>
  <si>
    <t>j</t>
  </si>
  <si>
    <t>n</t>
  </si>
  <si>
    <t>j=ja/n=nein</t>
  </si>
  <si>
    <t>RO-BUST DSDS-Selbsteinschätzung</t>
  </si>
  <si>
    <t>j/n/leer</t>
  </si>
  <si>
    <t>Fragenkatalog 1: Datensicherheit / Datenschutz / DSGVO</t>
  </si>
  <si>
    <t>Werden in Ihrem Unternehmen personenbezogene Daten erhoben, verarbeitet oder genutzt?</t>
  </si>
  <si>
    <t>Ist für jede Bearbeitung personenbezogener Daten festgelegt, zu welchem Zweck sie erfolgt bzw. auf Grund welcher Rechtsgrundlage?</t>
  </si>
  <si>
    <t>Relevanz personenbezogene Daten</t>
  </si>
  <si>
    <t>Verfahrensübersicht Datenschutz</t>
  </si>
  <si>
    <t>Formale Vorgaben zum Datenschutz</t>
  </si>
  <si>
    <t>IT-Sicherheit</t>
  </si>
  <si>
    <t>DSGVO Vorbereitung</t>
  </si>
  <si>
    <t>Datensicherheit</t>
  </si>
  <si>
    <t>Technische Sicherheit</t>
  </si>
  <si>
    <t>Organisation und Führung</t>
  </si>
  <si>
    <t>Datenschutz unbd -sicherheit weisen sehr viele Mängel auf - Akuter Handlungsbedarf!</t>
  </si>
  <si>
    <t>Datenschutz und Datensicherheit unbekannt - Akuter Handlungsbedarf!</t>
  </si>
  <si>
    <t>Datenschutz und Datensicherheit sind mängelbehaftet - hoher Handlungsbedarf!</t>
  </si>
  <si>
    <t>Datenschutz und Datensicherheit sind teilweise mängelbehaftet - Verbesserungen stark empfohlen</t>
  </si>
  <si>
    <t>Datenschutz und Datensicherheit sind weitestgehend ordnungsgemäß - Verbesserungen sollten dennoch erfolgen</t>
  </si>
  <si>
    <t>Datenschutz und Datensicherheit sind vorbildlich!</t>
  </si>
  <si>
    <t>Haben Sie auf Ihrer Homepage und ggf. Facebook die gesetzlichen Anforderung zur Impressumspflicht umgesetzt?</t>
  </si>
  <si>
    <t>Haben Sie eine DSGVO-Roadmap erstellt und ist diese in Bearbeitung?</t>
  </si>
  <si>
    <t>Muster-Hotel</t>
  </si>
  <si>
    <t>Test-Nr</t>
  </si>
  <si>
    <t>V2.1</t>
  </si>
  <si>
    <t>Datenschutz und Datensicherheit (DE)</t>
  </si>
  <si>
    <t>Gibt es ein dokumentiertes Berechtigungskonzept oder ein übergreifendes Konzept für alle IT-Systeme, das auch Funktionstrennungen berücksichtigt?</t>
  </si>
  <si>
    <t>Sind mit der (automatisierten) Verarbeitung personenbezogener Daten 20 oder mehr Beschäftigte befasst?</t>
  </si>
  <si>
    <t>Liegt eine (möglichst) vollständige und aktuelle Übersicht zur Verarbeitung personenbezogener Daten nach DSGVO vor?</t>
  </si>
  <si>
    <t>Liegt zu allen eingesetzten IT-Systemen eine Systemdokumentation vor (Handbuch etc.), anhand derer geprüft werden kann, wie personenbezogene Daten damit verarbeitet werden?</t>
  </si>
  <si>
    <t>Sind alle Mitarbeiter/innen, die personenbezogene Daten bearbeiten, zur Verschwiegenheit bzw. Vertraulichkeit (Art. 32 DSGVO) verpflichtet?</t>
  </si>
  <si>
    <t>Sind datenschutzrechtliche Dienstanweisungen oder Richtlinien in einer aktuellen Fassung in Kraft und im Unternehmen zentral (z.B. im Intranet oder als Aushang) einzusehen?</t>
  </si>
  <si>
    <t xml:space="preserve">Werden bei der Verarbeitung personenbezogener Daten durch Dritte entsprechende vertragliche Regelungen zum Datenschutz getroffen (Auftragsdatenverarbeitungsvereinbarungen) </t>
  </si>
  <si>
    <t>Haben Sie geklärt, ob Buchungsportale Auftragsverarbeiter sind oder eine gemeinsame Verantwortung (Art. 26 DSGVO) vorliegt?</t>
  </si>
  <si>
    <t>Sind Aufbewahrungsfristen für personenbezogene Daten sowie das Prinzip der Datensparsamkeit bekannt und werden diese Vorgaben beachtet?</t>
  </si>
  <si>
    <t>Sind verbindliche Fristen zur Löschung personenbezogener Daten festgelegt und erfolgen Löschungen regelmäßig?</t>
  </si>
  <si>
    <t>Wurden allgemeine Richtlinien für die Nutzung von Internet und E-Mail-Diensten erarbeitet und als Anweisung in Kraft gesetzt?</t>
  </si>
  <si>
    <t>Gibt es ein detailliertes Datensicherungskonzept (Backup-Konzept), das auch Wiederherstellungstests beinhaltet?</t>
  </si>
  <si>
    <t>Gibt es ein Konzept, wie ertrauliche Daten und gefährdete Systeme wie z.B. Notebooks oder mobile Datenträger ausreichend durch Verschlüsselung oder andere vergleichbare Maßnahmen geschützt werden?</t>
  </si>
  <si>
    <t>Ist festgelegt, welche Personen physischen Zugriff auf die wesentlichen IT-Systeme (Server etc.) haben, so dass nur Berechtigte Veränderungen vornhemen können und nachvollzogen werden kann, wer wann was verändert hat?</t>
  </si>
  <si>
    <t>Ist bei Wartung bzw. Fernwartung von Systemen in Ihrem Unternehmen sichergestellt, dass die Dienstleister keinen Zugriff auf personenbezogene Daten erhalten können oder nur in nachweisbarem Umfang ?</t>
  </si>
  <si>
    <t>Sind ihre eigenen Netzwerke (LAN/WLAN) von denen Ihrer Gäste ausreichend sicher getrennt (eigenes Gäste-WLAN)?</t>
  </si>
  <si>
    <t>Sind die eingesetzten Router und/oder Security-Produkte aktuell und zukunftssicher und erlauben diese, dass der gesamte Netzwerkverkehr überwacht, gefiltert und protokolliert werden kann und dieProtokolle zur Kontrolle archiviert werden können?</t>
  </si>
  <si>
    <t xml:space="preserve">Haben Sie eine aktuelle Datenschutzerklärung in Ihre Homepage und social media Auftritten eingebunden, die auch alle derzeit notwendigen Angaben enthält? </t>
  </si>
  <si>
    <t>Haben Sie bereits die notwendigen Mitteilungen an Betroffene (Informationsblätter) erstellt, die Sie nach dem Transparenzgebot der DSGVO den Betroffenen zur Verfügungs stellen müssen?</t>
  </si>
  <si>
    <t>Kennen Sie die notwendigen Meldungen an Aufsichtsbehörden und Betroffene und wissen Sie, was Sie wann wohin melden müssen?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</si>
</sst>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Arial Rounded MT Bold"/>
      <family val="2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206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9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3" xfId="0" applyBorder="1"/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9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9" fontId="0" fillId="2" borderId="10" xfId="0" applyNumberFormat="1" applyFill="1" applyBorder="1" applyAlignment="1">
      <alignment horizontal="center"/>
    </xf>
    <xf numFmtId="0" fontId="8" fillId="0" borderId="0" xfId="0" applyFont="1"/>
    <xf numFmtId="0" fontId="9" fillId="3" borderId="2" xfId="0" applyFont="1" applyFill="1" applyBorder="1"/>
    <xf numFmtId="0" fontId="0" fillId="2" borderId="11" xfId="0" applyFill="1" applyBorder="1" applyAlignment="1">
      <alignment wrapText="1"/>
    </xf>
    <xf numFmtId="0" fontId="8" fillId="0" borderId="12" xfId="0" applyFont="1" applyBorder="1"/>
    <xf numFmtId="0" fontId="10" fillId="0" borderId="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8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3" borderId="14" xfId="0" applyFont="1" applyFill="1" applyBorder="1"/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9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14" fontId="0" fillId="4" borderId="10" xfId="0" applyNumberForma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4" borderId="9" xfId="0" applyFill="1" applyBorder="1" applyAlignment="1" applyProtection="1">
      <alignment vertical="top" wrapText="1"/>
      <protection locked="0"/>
    </xf>
    <xf numFmtId="0" fontId="1" fillId="2" borderId="4" xfId="0" applyFont="1" applyFill="1" applyBorder="1"/>
    <xf numFmtId="9" fontId="1" fillId="2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vertical="center" wrapText="1"/>
    </xf>
    <xf numFmtId="0" fontId="10" fillId="4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gradFill>
          <a:gsLst>
            <a:gs pos="0">
              <a:srgbClr val="92D050"/>
            </a:gs>
            <a:gs pos="56000">
              <a:srgbClr val="FFFF00"/>
            </a:gs>
            <a:gs pos="78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rgbClr val="92D050"/>
            </a:gs>
            <a:gs pos="23000">
              <a:srgbClr val="FFFF00"/>
            </a:gs>
            <a:gs pos="52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621303587051617"/>
          <c:y val="0.21148913677456985"/>
          <c:w val="0.41868525809273843"/>
          <c:h val="0.697808763487897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Auswertung!$C$6</c:f>
              <c:strCache>
                <c:ptCount val="1"/>
                <c:pt idx="0">
                  <c:v>Erfüllungsgrad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FD9FFE-4F59-4AB8-A845-1318032BB35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D2C00C-72EC-48BB-8D4A-1C9645D2F1A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384C1E-715C-4BB3-97F4-07B807306B3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ABFD46B-8B0B-4D3A-BBCC-6192A35BCC2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39C706-AC46-4F3A-9700-F3E988FEB13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1967F2-1E45-498A-8D73-4D7DCA8A677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Auswertung!$B$7:$B$12</c:f>
              <c:strCache>
                <c:ptCount val="6"/>
                <c:pt idx="0">
                  <c:v>Relevanz personenbezogene Daten</c:v>
                </c:pt>
                <c:pt idx="1">
                  <c:v>Verfahrensübersicht Datenschutz</c:v>
                </c:pt>
                <c:pt idx="2">
                  <c:v>Formale Vorgaben zum Datenschutz</c:v>
                </c:pt>
                <c:pt idx="3">
                  <c:v>Datensicherheit</c:v>
                </c:pt>
                <c:pt idx="4">
                  <c:v>IT-Sicherheit</c:v>
                </c:pt>
                <c:pt idx="5">
                  <c:v>DSGVO Vorbereitung</c:v>
                </c:pt>
              </c:strCache>
            </c:strRef>
          </c:cat>
          <c:val>
            <c:numRef>
              <c:f>Auswertung!$C$7:$C$12</c:f>
              <c:numCache>
                <c:formatCode>0%</c:formatCode>
                <c:ptCount val="6"/>
                <c:pt idx="0">
                  <c:v>0.4</c:v>
                </c:pt>
                <c:pt idx="1">
                  <c:v>0.83333333333333337</c:v>
                </c:pt>
                <c:pt idx="2">
                  <c:v>0.5</c:v>
                </c:pt>
                <c:pt idx="3">
                  <c:v>0.2</c:v>
                </c:pt>
                <c:pt idx="4">
                  <c:v>0.81818181818181823</c:v>
                </c:pt>
                <c:pt idx="5">
                  <c:v>0.42857142857142855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Auswertung!$A$7:$A$12</c15:f>
                <c15:dlblRangeCache>
                  <c:ptCount val="6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84112"/>
        <c:axId val="295685288"/>
        <c:axId val="0"/>
      </c:bar3DChart>
      <c:catAx>
        <c:axId val="29568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5685288"/>
        <c:crosses val="autoZero"/>
        <c:auto val="1"/>
        <c:lblAlgn val="ctr"/>
        <c:lblOffset val="100"/>
        <c:noMultiLvlLbl val="0"/>
      </c:catAx>
      <c:valAx>
        <c:axId val="2956852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6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512445</xdr:colOff>
      <xdr:row>5</xdr:row>
      <xdr:rowOff>45720</xdr:rowOff>
    </xdr:from>
    <xdr:to>
      <xdr:col>11</xdr:col>
      <xdr:colOff>702945</xdr:colOff>
      <xdr:row>21</xdr:row>
      <xdr:rowOff>45720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T37"/>
  <sheetViews>
    <sheetView tabSelected="1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B12" sqref="B12"/>
    </sheetView>
  </sheetViews>
  <sheetFormatPr baseColWidth="10" defaultRowHeight="14.4" outlineLevelCol="1" x14ac:dyDescent="0.3"/>
  <cols>
    <col min="1" max="1" width="12.6640625" customWidth="1"/>
    <col min="2" max="2" width="73.44140625" customWidth="1"/>
    <col min="3" max="3" width="13.44140625" customWidth="1"/>
    <col min="4" max="4" width="4" customWidth="1"/>
    <col min="5" max="5" width="12.44140625" customWidth="1" outlineLevel="1"/>
    <col min="6" max="6" width="13.109375" customWidth="1" outlineLevel="1"/>
    <col min="7" max="14" width="11.44140625" customWidth="1" outlineLevel="1"/>
    <col min="15" max="15" width="11.44140625" customWidth="1" outlineLevel="1" collapsed="1"/>
    <col min="16" max="16" width="12.6640625" customWidth="1" outlineLevel="1"/>
    <col min="17" max="19" width="11.44140625" customWidth="1" outlineLevel="1"/>
    <col min="20" max="20" width="14.5546875" customWidth="1" outlineLevel="1"/>
    <col min="21" max="21" width="11.44140625"/>
  </cols>
  <sheetData>
    <row r="1" spans="1:20" ht="15.6" x14ac:dyDescent="0.3">
      <c r="A1" s="22" t="s">
        <v>22</v>
      </c>
      <c r="B1" s="1"/>
      <c r="C1" s="49" t="s">
        <v>44</v>
      </c>
    </row>
    <row r="2" spans="1:20" ht="15.6" x14ac:dyDescent="0.3">
      <c r="A2" s="54" t="s">
        <v>45</v>
      </c>
      <c r="B2" s="50" t="s">
        <v>46</v>
      </c>
      <c r="C2" s="53">
        <v>201805</v>
      </c>
    </row>
    <row r="3" spans="1:20" ht="15.6" x14ac:dyDescent="0.3">
      <c r="A3" s="25"/>
      <c r="B3" s="26" t="s">
        <v>12</v>
      </c>
      <c r="C3" s="27"/>
    </row>
    <row r="4" spans="1:20" ht="15.6" x14ac:dyDescent="0.3">
      <c r="A4" s="28" t="s">
        <v>9</v>
      </c>
      <c r="B4" s="46" t="s">
        <v>43</v>
      </c>
      <c r="C4" s="40">
        <f ca="1">NOW()</f>
        <v>44677.027341319445</v>
      </c>
    </row>
    <row r="5" spans="1:20" ht="15.6" x14ac:dyDescent="0.3">
      <c r="A5" s="4"/>
      <c r="B5" s="1"/>
    </row>
    <row r="6" spans="1:20" ht="15.6" x14ac:dyDescent="0.3">
      <c r="A6" s="4" t="s">
        <v>24</v>
      </c>
      <c r="B6" s="1"/>
      <c r="C6" s="49" t="s">
        <v>21</v>
      </c>
      <c r="O6" s="58" t="s">
        <v>18</v>
      </c>
      <c r="P6" s="59"/>
      <c r="Q6" s="60"/>
      <c r="R6" s="55" t="s">
        <v>14</v>
      </c>
      <c r="S6" s="56"/>
      <c r="T6" s="57"/>
    </row>
    <row r="7" spans="1:20" ht="15.75" customHeight="1" x14ac:dyDescent="0.3">
      <c r="A7" s="29" t="s">
        <v>13</v>
      </c>
      <c r="B7" s="30" t="s">
        <v>4</v>
      </c>
      <c r="C7" s="31" t="s">
        <v>23</v>
      </c>
      <c r="O7" s="41" t="s">
        <v>2</v>
      </c>
      <c r="P7" s="42" t="s">
        <v>0</v>
      </c>
      <c r="Q7" s="43" t="s">
        <v>1</v>
      </c>
      <c r="R7" s="41" t="s">
        <v>34</v>
      </c>
      <c r="S7" s="42" t="s">
        <v>33</v>
      </c>
      <c r="T7" s="43" t="s">
        <v>15</v>
      </c>
    </row>
    <row r="8" spans="1:20" ht="31.2" x14ac:dyDescent="0.3">
      <c r="A8" s="8">
        <v>1</v>
      </c>
      <c r="B8" s="2" t="s">
        <v>25</v>
      </c>
      <c r="C8" s="39" t="s">
        <v>19</v>
      </c>
      <c r="D8" s="7"/>
      <c r="O8" s="44">
        <v>1</v>
      </c>
      <c r="P8" s="44">
        <v>1</v>
      </c>
      <c r="Q8" s="44">
        <f t="shared" ref="Q8:Q17" si="0">IF(C8="j",+P8*1,0)</f>
        <v>1</v>
      </c>
      <c r="R8" s="44">
        <f t="shared" ref="R8:R11" si="1">IF(AND(C8="n",P8&gt;1),1,0)</f>
        <v>0</v>
      </c>
      <c r="S8" s="45"/>
      <c r="T8" s="44"/>
    </row>
    <row r="9" spans="1:20" ht="31.2" x14ac:dyDescent="0.3">
      <c r="A9" s="8">
        <f t="shared" ref="A9:A32" si="2">+A8+1</f>
        <v>2</v>
      </c>
      <c r="B9" s="2" t="s">
        <v>48</v>
      </c>
      <c r="C9" s="39" t="s">
        <v>19</v>
      </c>
      <c r="O9" s="44">
        <v>1</v>
      </c>
      <c r="P9" s="44">
        <v>1</v>
      </c>
      <c r="Q9" s="44">
        <f t="shared" si="0"/>
        <v>1</v>
      </c>
      <c r="R9" s="44">
        <f t="shared" si="1"/>
        <v>0</v>
      </c>
      <c r="S9" s="45"/>
      <c r="T9" s="44"/>
    </row>
    <row r="10" spans="1:20" ht="31.2" x14ac:dyDescent="0.3">
      <c r="A10" s="8">
        <f t="shared" si="2"/>
        <v>3</v>
      </c>
      <c r="B10" s="2" t="str">
        <f>IF(C9="j","Wenn Frage 2 positiv: Haben Sie bereits einen Datenschutzbeauftragten bestellt und der Aufsichtsbehörde benannt?","")</f>
        <v>Wenn Frage 2 positiv: Haben Sie bereits einen Datenschutzbeauftragten bestellt und der Aufsichtsbehörde benannt?</v>
      </c>
      <c r="C10" s="39"/>
      <c r="O10" s="44">
        <v>1</v>
      </c>
      <c r="P10" s="44">
        <f>IF(C9="j",3,1)</f>
        <v>3</v>
      </c>
      <c r="Q10" s="44">
        <f t="shared" si="0"/>
        <v>0</v>
      </c>
      <c r="R10" s="44">
        <f t="shared" si="1"/>
        <v>0</v>
      </c>
      <c r="S10" s="44"/>
      <c r="T10" s="44">
        <f t="shared" ref="T10:T20" si="3">IF(AND(C10="n",P10&gt;1),1,0)</f>
        <v>0</v>
      </c>
    </row>
    <row r="11" spans="1:20" ht="31.2" x14ac:dyDescent="0.3">
      <c r="A11" s="8">
        <f t="shared" si="2"/>
        <v>4</v>
      </c>
      <c r="B11" s="2" t="s">
        <v>49</v>
      </c>
      <c r="C11" s="39" t="s">
        <v>19</v>
      </c>
      <c r="O11" s="44">
        <v>2</v>
      </c>
      <c r="P11" s="44">
        <v>2</v>
      </c>
      <c r="Q11" s="44">
        <f t="shared" si="0"/>
        <v>2</v>
      </c>
      <c r="R11" s="44">
        <f t="shared" si="1"/>
        <v>0</v>
      </c>
      <c r="S11" s="44"/>
      <c r="T11" s="44">
        <f t="shared" si="3"/>
        <v>0</v>
      </c>
    </row>
    <row r="12" spans="1:20" ht="46.8" x14ac:dyDescent="0.3">
      <c r="A12" s="8">
        <f t="shared" si="2"/>
        <v>5</v>
      </c>
      <c r="B12" s="2" t="s">
        <v>50</v>
      </c>
      <c r="C12" s="39" t="s">
        <v>19</v>
      </c>
      <c r="O12" s="44">
        <v>2</v>
      </c>
      <c r="P12" s="44">
        <v>2</v>
      </c>
      <c r="Q12" s="44">
        <f t="shared" si="0"/>
        <v>2</v>
      </c>
      <c r="R12" s="44">
        <f>IF(AND(C12="n",P12&gt;1),1,0)</f>
        <v>0</v>
      </c>
      <c r="S12" s="44">
        <f t="shared" ref="S12" si="4">IF(AND(C12="n",P12&gt;1),1,0)</f>
        <v>0</v>
      </c>
      <c r="T12" s="44"/>
    </row>
    <row r="13" spans="1:20" ht="31.2" x14ac:dyDescent="0.3">
      <c r="A13" s="8">
        <f t="shared" si="2"/>
        <v>6</v>
      </c>
      <c r="B13" s="2" t="s">
        <v>26</v>
      </c>
      <c r="C13" s="39" t="s">
        <v>20</v>
      </c>
      <c r="O13" s="44">
        <v>2</v>
      </c>
      <c r="P13" s="44">
        <v>2</v>
      </c>
      <c r="Q13" s="44">
        <f t="shared" si="0"/>
        <v>0</v>
      </c>
      <c r="R13" s="44">
        <f t="shared" ref="R13:R21" si="5">IF(AND(C13="n",P13&gt;1),1,0)</f>
        <v>1</v>
      </c>
      <c r="S13" s="44"/>
      <c r="T13" s="44">
        <f t="shared" si="3"/>
        <v>1</v>
      </c>
    </row>
    <row r="14" spans="1:20" ht="31.2" x14ac:dyDescent="0.3">
      <c r="A14" s="8">
        <f t="shared" si="2"/>
        <v>7</v>
      </c>
      <c r="B14" s="2" t="s">
        <v>51</v>
      </c>
      <c r="C14" s="39" t="s">
        <v>19</v>
      </c>
      <c r="O14" s="44">
        <v>2</v>
      </c>
      <c r="P14" s="44">
        <v>2</v>
      </c>
      <c r="Q14" s="44">
        <f t="shared" si="0"/>
        <v>2</v>
      </c>
      <c r="R14" s="44">
        <f t="shared" si="5"/>
        <v>0</v>
      </c>
      <c r="S14" s="45"/>
      <c r="T14" s="44"/>
    </row>
    <row r="15" spans="1:20" ht="46.8" x14ac:dyDescent="0.3">
      <c r="A15" s="8">
        <f t="shared" si="2"/>
        <v>8</v>
      </c>
      <c r="B15" s="2" t="s">
        <v>52</v>
      </c>
      <c r="C15" s="39" t="s">
        <v>20</v>
      </c>
      <c r="O15" s="44">
        <v>3</v>
      </c>
      <c r="P15" s="44">
        <v>3</v>
      </c>
      <c r="Q15" s="44">
        <f t="shared" si="0"/>
        <v>0</v>
      </c>
      <c r="R15" s="44">
        <f t="shared" si="5"/>
        <v>1</v>
      </c>
      <c r="S15" s="45"/>
      <c r="T15" s="44">
        <f t="shared" si="3"/>
        <v>1</v>
      </c>
    </row>
    <row r="16" spans="1:20" ht="46.8" x14ac:dyDescent="0.3">
      <c r="A16" s="8">
        <f t="shared" si="2"/>
        <v>9</v>
      </c>
      <c r="B16" s="2" t="s">
        <v>53</v>
      </c>
      <c r="C16" s="39" t="s">
        <v>19</v>
      </c>
      <c r="O16" s="44">
        <v>3</v>
      </c>
      <c r="P16" s="44">
        <v>3</v>
      </c>
      <c r="Q16" s="44">
        <f t="shared" si="0"/>
        <v>3</v>
      </c>
      <c r="R16" s="44">
        <f t="shared" si="5"/>
        <v>0</v>
      </c>
      <c r="S16" s="45"/>
      <c r="T16" s="44">
        <f t="shared" si="3"/>
        <v>0</v>
      </c>
    </row>
    <row r="17" spans="1:20" ht="31.2" x14ac:dyDescent="0.3">
      <c r="A17" s="8">
        <f t="shared" si="2"/>
        <v>10</v>
      </c>
      <c r="B17" s="2" t="s">
        <v>54</v>
      </c>
      <c r="C17" s="39" t="s">
        <v>20</v>
      </c>
      <c r="O17" s="44">
        <v>4</v>
      </c>
      <c r="P17" s="44">
        <v>2</v>
      </c>
      <c r="Q17" s="44">
        <f t="shared" si="0"/>
        <v>0</v>
      </c>
      <c r="R17" s="44">
        <f t="shared" si="5"/>
        <v>1</v>
      </c>
      <c r="S17" s="44"/>
      <c r="T17" s="44"/>
    </row>
    <row r="18" spans="1:20" ht="31.2" x14ac:dyDescent="0.3">
      <c r="A18" s="8">
        <f t="shared" si="2"/>
        <v>11</v>
      </c>
      <c r="B18" s="2" t="s">
        <v>55</v>
      </c>
      <c r="C18" s="39" t="s">
        <v>20</v>
      </c>
      <c r="O18" s="44">
        <v>4</v>
      </c>
      <c r="P18" s="44">
        <v>2</v>
      </c>
      <c r="Q18" s="44">
        <f t="shared" ref="Q18:Q19" si="6">IF(C18="j",+P18*1,0)</f>
        <v>0</v>
      </c>
      <c r="R18" s="44">
        <f t="shared" ref="R18:R19" si="7">IF(AND(C18="n",P18&gt;1),1,0)</f>
        <v>1</v>
      </c>
      <c r="S18" s="44"/>
      <c r="T18" s="44">
        <f t="shared" si="3"/>
        <v>1</v>
      </c>
    </row>
    <row r="19" spans="1:20" ht="31.2" x14ac:dyDescent="0.3">
      <c r="A19" s="8">
        <f t="shared" si="2"/>
        <v>12</v>
      </c>
      <c r="B19" s="2" t="s">
        <v>56</v>
      </c>
      <c r="C19" s="39" t="s">
        <v>19</v>
      </c>
      <c r="O19" s="44">
        <v>4</v>
      </c>
      <c r="P19" s="44">
        <v>1</v>
      </c>
      <c r="Q19" s="44">
        <f t="shared" si="6"/>
        <v>1</v>
      </c>
      <c r="R19" s="44">
        <f t="shared" si="7"/>
        <v>0</v>
      </c>
      <c r="S19" s="44"/>
      <c r="T19" s="44">
        <f t="shared" si="3"/>
        <v>0</v>
      </c>
    </row>
    <row r="20" spans="1:20" ht="31.2" x14ac:dyDescent="0.3">
      <c r="A20" s="8">
        <f t="shared" si="2"/>
        <v>13</v>
      </c>
      <c r="B20" s="2" t="s">
        <v>57</v>
      </c>
      <c r="C20" s="39" t="s">
        <v>19</v>
      </c>
      <c r="O20" s="44">
        <v>2</v>
      </c>
      <c r="P20" s="44">
        <v>2</v>
      </c>
      <c r="Q20" s="44">
        <f t="shared" ref="Q20:Q32" si="8">IF(C20="j",+P20*1,0)</f>
        <v>2</v>
      </c>
      <c r="R20" s="44">
        <f t="shared" si="5"/>
        <v>0</v>
      </c>
      <c r="S20" s="44"/>
      <c r="T20" s="44">
        <f t="shared" si="3"/>
        <v>0</v>
      </c>
    </row>
    <row r="21" spans="1:20" ht="31.2" x14ac:dyDescent="0.3">
      <c r="A21" s="8">
        <f t="shared" si="2"/>
        <v>14</v>
      </c>
      <c r="B21" s="2" t="s">
        <v>47</v>
      </c>
      <c r="C21" s="39" t="s">
        <v>19</v>
      </c>
      <c r="O21" s="44">
        <v>2</v>
      </c>
      <c r="P21" s="44">
        <v>2</v>
      </c>
      <c r="Q21" s="44">
        <f t="shared" si="8"/>
        <v>2</v>
      </c>
      <c r="R21" s="44">
        <f t="shared" si="5"/>
        <v>0</v>
      </c>
      <c r="S21" s="44"/>
      <c r="T21" s="44">
        <f>IF(AND(C21="n",P21&gt;1),1,0)</f>
        <v>0</v>
      </c>
    </row>
    <row r="22" spans="1:20" ht="31.2" x14ac:dyDescent="0.3">
      <c r="A22" s="8">
        <f t="shared" si="2"/>
        <v>15</v>
      </c>
      <c r="B22" s="2" t="s">
        <v>58</v>
      </c>
      <c r="C22" s="39" t="s">
        <v>20</v>
      </c>
      <c r="O22" s="44">
        <v>4</v>
      </c>
      <c r="P22" s="44">
        <v>1</v>
      </c>
      <c r="Q22" s="44">
        <f t="shared" si="8"/>
        <v>0</v>
      </c>
      <c r="R22" s="45"/>
      <c r="S22" s="44">
        <f>IF(AND(C22="n",P22&gt;1),1,0)</f>
        <v>0</v>
      </c>
      <c r="T22" s="44"/>
    </row>
    <row r="23" spans="1:20" ht="46.8" x14ac:dyDescent="0.3">
      <c r="A23" s="8">
        <f t="shared" si="2"/>
        <v>16</v>
      </c>
      <c r="B23" s="2" t="s">
        <v>59</v>
      </c>
      <c r="C23" s="39" t="s">
        <v>20</v>
      </c>
      <c r="O23" s="44">
        <v>4</v>
      </c>
      <c r="P23" s="44">
        <v>3</v>
      </c>
      <c r="Q23" s="44">
        <f t="shared" si="8"/>
        <v>0</v>
      </c>
      <c r="R23" s="44"/>
      <c r="S23" s="44">
        <f>IF(AND(C23="n",P23&gt;1),1,0)</f>
        <v>1</v>
      </c>
      <c r="T23" s="45"/>
    </row>
    <row r="24" spans="1:20" ht="62.4" x14ac:dyDescent="0.3">
      <c r="A24" s="8">
        <f t="shared" si="2"/>
        <v>17</v>
      </c>
      <c r="B24" s="2" t="s">
        <v>60</v>
      </c>
      <c r="C24" s="39" t="s">
        <v>19</v>
      </c>
      <c r="O24" s="44">
        <v>5</v>
      </c>
      <c r="P24" s="44">
        <v>2</v>
      </c>
      <c r="Q24" s="44">
        <f t="shared" si="8"/>
        <v>2</v>
      </c>
      <c r="R24" s="44">
        <f t="shared" ref="R24" si="9">IF(AND(C24="n",P24&gt;1),1,0)</f>
        <v>0</v>
      </c>
      <c r="S24" s="44">
        <f>IF(AND(C24="n",P24&gt;1),1,0)</f>
        <v>0</v>
      </c>
      <c r="T24" s="45"/>
    </row>
    <row r="25" spans="1:20" ht="46.8" x14ac:dyDescent="0.3">
      <c r="A25" s="8">
        <f t="shared" si="2"/>
        <v>18</v>
      </c>
      <c r="B25" s="2" t="s">
        <v>61</v>
      </c>
      <c r="C25" s="39" t="s">
        <v>19</v>
      </c>
      <c r="O25" s="44">
        <v>4</v>
      </c>
      <c r="P25" s="44">
        <v>1</v>
      </c>
      <c r="Q25" s="44">
        <f t="shared" si="8"/>
        <v>1</v>
      </c>
      <c r="R25" s="45"/>
      <c r="S25" s="44"/>
      <c r="T25" s="44">
        <f>IF(AND(C25="n",P25&gt;1),1,0)</f>
        <v>0</v>
      </c>
    </row>
    <row r="26" spans="1:20" ht="31.2" x14ac:dyDescent="0.3">
      <c r="A26" s="8">
        <f t="shared" si="2"/>
        <v>19</v>
      </c>
      <c r="B26" s="2" t="s">
        <v>62</v>
      </c>
      <c r="C26" s="39" t="s">
        <v>20</v>
      </c>
      <c r="O26" s="44">
        <v>5</v>
      </c>
      <c r="P26" s="44">
        <v>2</v>
      </c>
      <c r="Q26" s="44">
        <f t="shared" si="8"/>
        <v>0</v>
      </c>
      <c r="R26" s="45"/>
      <c r="S26" s="44">
        <f t="shared" ref="S26:S27" si="10">IF(AND(C26="n",P26&gt;1),1,0)</f>
        <v>1</v>
      </c>
      <c r="T26" s="45"/>
    </row>
    <row r="27" spans="1:20" ht="62.4" x14ac:dyDescent="0.3">
      <c r="A27" s="8">
        <f t="shared" si="2"/>
        <v>20</v>
      </c>
      <c r="B27" s="2" t="s">
        <v>63</v>
      </c>
      <c r="C27" s="39" t="s">
        <v>19</v>
      </c>
      <c r="O27" s="44">
        <v>5</v>
      </c>
      <c r="P27" s="44">
        <v>3</v>
      </c>
      <c r="Q27" s="44">
        <f t="shared" si="8"/>
        <v>3</v>
      </c>
      <c r="R27" s="45"/>
      <c r="S27" s="44">
        <f t="shared" si="10"/>
        <v>0</v>
      </c>
      <c r="T27" s="44"/>
    </row>
    <row r="28" spans="1:20" ht="31.2" x14ac:dyDescent="0.3">
      <c r="A28" s="8">
        <f t="shared" si="2"/>
        <v>21</v>
      </c>
      <c r="B28" s="2" t="s">
        <v>41</v>
      </c>
      <c r="C28" s="39" t="s">
        <v>19</v>
      </c>
      <c r="O28" s="44">
        <v>5</v>
      </c>
      <c r="P28" s="44">
        <v>2</v>
      </c>
      <c r="Q28" s="44">
        <f t="shared" si="8"/>
        <v>2</v>
      </c>
      <c r="R28" s="44">
        <f t="shared" ref="R28:R32" si="11">IF(AND(C28="n",P28&gt;1),1,0)</f>
        <v>0</v>
      </c>
      <c r="S28" s="44"/>
      <c r="T28" s="44">
        <f>IF(AND(C28="n",P28&gt;1),1,0)</f>
        <v>0</v>
      </c>
    </row>
    <row r="29" spans="1:20" ht="46.8" x14ac:dyDescent="0.3">
      <c r="A29" s="8">
        <f t="shared" si="2"/>
        <v>22</v>
      </c>
      <c r="B29" s="2" t="s">
        <v>64</v>
      </c>
      <c r="C29" s="39" t="s">
        <v>19</v>
      </c>
      <c r="O29" s="44">
        <v>5</v>
      </c>
      <c r="P29" s="44">
        <v>2</v>
      </c>
      <c r="Q29" s="44">
        <f t="shared" si="8"/>
        <v>2</v>
      </c>
      <c r="R29" s="44">
        <f t="shared" si="11"/>
        <v>0</v>
      </c>
      <c r="S29" s="45"/>
      <c r="T29" s="44">
        <f>IF(AND(C29="n",P29&gt;1),1,0)</f>
        <v>0</v>
      </c>
    </row>
    <row r="30" spans="1:20" ht="15.6" x14ac:dyDescent="0.3">
      <c r="A30" s="8">
        <f t="shared" si="2"/>
        <v>23</v>
      </c>
      <c r="B30" s="2" t="s">
        <v>42</v>
      </c>
      <c r="C30" s="39" t="s">
        <v>19</v>
      </c>
      <c r="O30" s="44">
        <v>6</v>
      </c>
      <c r="P30" s="44">
        <v>3</v>
      </c>
      <c r="Q30" s="44">
        <f t="shared" si="8"/>
        <v>3</v>
      </c>
      <c r="R30" s="44">
        <f t="shared" si="11"/>
        <v>0</v>
      </c>
      <c r="S30" s="45"/>
      <c r="T30" s="45"/>
    </row>
    <row r="31" spans="1:20" ht="46.8" x14ac:dyDescent="0.3">
      <c r="A31" s="8">
        <f t="shared" si="2"/>
        <v>24</v>
      </c>
      <c r="B31" s="2" t="s">
        <v>65</v>
      </c>
      <c r="C31" s="39" t="s">
        <v>20</v>
      </c>
      <c r="O31" s="44">
        <v>6</v>
      </c>
      <c r="P31" s="44">
        <v>2</v>
      </c>
      <c r="Q31" s="44">
        <f t="shared" ref="Q31" si="12">IF(C31="j",+P31*1,0)</f>
        <v>0</v>
      </c>
      <c r="R31" s="44">
        <f t="shared" ref="R31" si="13">IF(AND(C31="n",P31&gt;1),1,0)</f>
        <v>1</v>
      </c>
      <c r="S31" s="45"/>
      <c r="T31" s="45"/>
    </row>
    <row r="32" spans="1:20" ht="31.2" x14ac:dyDescent="0.3">
      <c r="A32" s="8">
        <f t="shared" si="2"/>
        <v>25</v>
      </c>
      <c r="B32" s="2" t="s">
        <v>66</v>
      </c>
      <c r="C32" s="39" t="s">
        <v>20</v>
      </c>
      <c r="O32" s="44">
        <v>6</v>
      </c>
      <c r="P32" s="44">
        <v>2</v>
      </c>
      <c r="Q32" s="44">
        <f t="shared" si="8"/>
        <v>0</v>
      </c>
      <c r="R32" s="44">
        <f t="shared" si="11"/>
        <v>1</v>
      </c>
      <c r="S32" s="45"/>
      <c r="T32" s="45"/>
    </row>
    <row r="33" spans="1:20" ht="15.6" x14ac:dyDescent="0.3">
      <c r="A33" s="2"/>
      <c r="B33" s="2"/>
    </row>
    <row r="34" spans="1:20" ht="15.6" x14ac:dyDescent="0.3">
      <c r="A34" s="5"/>
      <c r="B34" s="5"/>
      <c r="C34" s="6"/>
      <c r="O34" s="6"/>
      <c r="P34" s="6"/>
      <c r="Q34" s="6"/>
      <c r="R34" s="6"/>
      <c r="S34" s="6"/>
      <c r="T34" s="6"/>
    </row>
    <row r="35" spans="1:20" ht="15.6" x14ac:dyDescent="0.3">
      <c r="A35" s="2"/>
      <c r="B35" s="2"/>
      <c r="O35">
        <f>SUBTOTAL(2,O7:O34)</f>
        <v>25</v>
      </c>
      <c r="P35">
        <f t="shared" ref="P35:T35" si="14">SUBTOTAL(9,P7:P34)</f>
        <v>51</v>
      </c>
      <c r="Q35">
        <f t="shared" si="14"/>
        <v>29</v>
      </c>
      <c r="R35">
        <f t="shared" si="14"/>
        <v>6</v>
      </c>
      <c r="S35">
        <f t="shared" si="14"/>
        <v>2</v>
      </c>
      <c r="T35">
        <f t="shared" si="14"/>
        <v>3</v>
      </c>
    </row>
    <row r="36" spans="1:20" ht="15.6" x14ac:dyDescent="0.3">
      <c r="A36" s="2"/>
      <c r="B36" s="2"/>
      <c r="Q36">
        <f>COUNTA(Q7:Q33)-1</f>
        <v>25</v>
      </c>
      <c r="R36">
        <f>COUNTA(R7:R33)-1</f>
        <v>20</v>
      </c>
      <c r="S36">
        <f t="shared" ref="S36:T36" si="15">COUNTA(S7:S33)-1</f>
        <v>6</v>
      </c>
      <c r="T36">
        <f t="shared" si="15"/>
        <v>12</v>
      </c>
    </row>
    <row r="37" spans="1:20" x14ac:dyDescent="0.3">
      <c r="Q37">
        <f>+Q35/Q36</f>
        <v>1.1599999999999999</v>
      </c>
      <c r="R37">
        <f>+R35/R36</f>
        <v>0.3</v>
      </c>
      <c r="S37">
        <f t="shared" ref="S37:T37" si="16">+S35/S36</f>
        <v>0.33333333333333331</v>
      </c>
      <c r="T37">
        <f t="shared" si="16"/>
        <v>0.25</v>
      </c>
    </row>
  </sheetData>
  <sheetProtection selectLockedCells="1"/>
  <mergeCells count="2">
    <mergeCell ref="R6:T6"/>
    <mergeCell ref="O6:Q6"/>
  </mergeCells>
  <dataValidations count="1">
    <dataValidation type="list" allowBlank="1" showInputMessage="1" showErrorMessage="1" sqref="C8:C32">
      <formula1>" ,j,n"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1"/>
  <sheetViews>
    <sheetView topLeftCell="A2" workbookViewId="0">
      <selection activeCell="D7" sqref="D7"/>
    </sheetView>
  </sheetViews>
  <sheetFormatPr baseColWidth="10" defaultRowHeight="14.4" x14ac:dyDescent="0.3"/>
  <cols>
    <col min="1" max="1" width="6.6640625" customWidth="1"/>
    <col min="2" max="2" width="39.6640625" customWidth="1"/>
    <col min="3" max="3" width="14.5546875" customWidth="1"/>
  </cols>
  <sheetData>
    <row r="1" spans="1:5" ht="15.6" x14ac:dyDescent="0.3">
      <c r="A1" s="22" t="str">
        <f>+Eingaben!A1</f>
        <v>RO-BUST DSDS-Selbsteinschätzung</v>
      </c>
    </row>
    <row r="3" spans="1:5" x14ac:dyDescent="0.3">
      <c r="B3" s="3" t="str">
        <f ca="1">"Auswertung für: "&amp;Firma&amp;" / Stand "&amp;TEXT(Durchführung,"TT.MM.JJJJ")</f>
        <v>Auswertung für: Muster-Hotel / Stand 26.04.2022</v>
      </c>
    </row>
    <row r="4" spans="1:5" x14ac:dyDescent="0.3">
      <c r="A4" s="3"/>
      <c r="B4" s="3" t="str">
        <f>+Eingaben!A6</f>
        <v>Fragenkatalog 1: Datensicherheit / Datenschutz / DSGVO</v>
      </c>
    </row>
    <row r="6" spans="1:5" x14ac:dyDescent="0.3">
      <c r="A6" s="14" t="s">
        <v>6</v>
      </c>
      <c r="B6" s="11" t="s">
        <v>7</v>
      </c>
      <c r="C6" s="13" t="s">
        <v>5</v>
      </c>
      <c r="D6" s="12" t="s">
        <v>3</v>
      </c>
      <c r="E6" s="12" t="s">
        <v>1</v>
      </c>
    </row>
    <row r="7" spans="1:5" x14ac:dyDescent="0.3">
      <c r="A7" s="16">
        <v>1</v>
      </c>
      <c r="B7" s="17" t="s">
        <v>27</v>
      </c>
      <c r="C7" s="18">
        <f t="shared" ref="C7:C13" si="0">+E7/D7</f>
        <v>0.4</v>
      </c>
      <c r="D7" s="10">
        <f t="shared" ref="D7:D12" si="1">SUMIF(Bereich,A7,Gewichtung)</f>
        <v>5</v>
      </c>
      <c r="E7" s="10">
        <f t="shared" ref="E7:E12" si="2">SUMIF(Bereich,A7,Wertung)</f>
        <v>2</v>
      </c>
    </row>
    <row r="8" spans="1:5" x14ac:dyDescent="0.3">
      <c r="A8" s="16">
        <v>2</v>
      </c>
      <c r="B8" s="17" t="s">
        <v>28</v>
      </c>
      <c r="C8" s="18">
        <f t="shared" si="0"/>
        <v>0.83333333333333337</v>
      </c>
      <c r="D8" s="10">
        <f t="shared" si="1"/>
        <v>12</v>
      </c>
      <c r="E8" s="10">
        <f t="shared" si="2"/>
        <v>10</v>
      </c>
    </row>
    <row r="9" spans="1:5" x14ac:dyDescent="0.3">
      <c r="A9" s="16">
        <v>3</v>
      </c>
      <c r="B9" s="17" t="s">
        <v>29</v>
      </c>
      <c r="C9" s="18">
        <f t="shared" si="0"/>
        <v>0.5</v>
      </c>
      <c r="D9" s="10">
        <f t="shared" si="1"/>
        <v>6</v>
      </c>
      <c r="E9" s="10">
        <f t="shared" si="2"/>
        <v>3</v>
      </c>
    </row>
    <row r="10" spans="1:5" x14ac:dyDescent="0.3">
      <c r="A10" s="16">
        <v>4</v>
      </c>
      <c r="B10" s="17" t="s">
        <v>32</v>
      </c>
      <c r="C10" s="18">
        <f t="shared" si="0"/>
        <v>0.2</v>
      </c>
      <c r="D10" s="10">
        <f t="shared" si="1"/>
        <v>10</v>
      </c>
      <c r="E10" s="10">
        <f t="shared" si="2"/>
        <v>2</v>
      </c>
    </row>
    <row r="11" spans="1:5" x14ac:dyDescent="0.3">
      <c r="A11" s="16">
        <v>5</v>
      </c>
      <c r="B11" s="17" t="s">
        <v>30</v>
      </c>
      <c r="C11" s="18">
        <f t="shared" si="0"/>
        <v>0.81818181818181823</v>
      </c>
      <c r="D11" s="10">
        <f t="shared" si="1"/>
        <v>11</v>
      </c>
      <c r="E11" s="10">
        <f t="shared" si="2"/>
        <v>9</v>
      </c>
    </row>
    <row r="12" spans="1:5" x14ac:dyDescent="0.3">
      <c r="A12" s="19">
        <v>6</v>
      </c>
      <c r="B12" s="20" t="s">
        <v>31</v>
      </c>
      <c r="C12" s="21">
        <f t="shared" si="0"/>
        <v>0.42857142857142855</v>
      </c>
      <c r="D12" s="10">
        <f t="shared" si="1"/>
        <v>7</v>
      </c>
      <c r="E12" s="10">
        <f t="shared" si="2"/>
        <v>3</v>
      </c>
    </row>
    <row r="13" spans="1:5" x14ac:dyDescent="0.3">
      <c r="A13" s="47" t="s">
        <v>8</v>
      </c>
      <c r="B13" s="47"/>
      <c r="C13" s="48">
        <f t="shared" si="0"/>
        <v>0.56862745098039214</v>
      </c>
      <c r="D13" s="15">
        <f>SUM(D6:D12)</f>
        <v>51</v>
      </c>
      <c r="E13" s="15">
        <f>SUM(E6:E12)</f>
        <v>29</v>
      </c>
    </row>
    <row r="15" spans="1:5" x14ac:dyDescent="0.3">
      <c r="B15" s="23" t="s">
        <v>11</v>
      </c>
    </row>
    <row r="16" spans="1:5" ht="48" customHeight="1" x14ac:dyDescent="0.3">
      <c r="B16" s="52" t="str">
        <f>VLOOKUP(Auswertung!C13,DS_Niveau,2,1)</f>
        <v>Datenschutz und Datensicherheit sind mängelbehaftet - hoher Handlungsbedarf!</v>
      </c>
    </row>
    <row r="18" spans="2:3" x14ac:dyDescent="0.3">
      <c r="B18" s="32" t="s">
        <v>16</v>
      </c>
      <c r="C18" s="35" t="s">
        <v>17</v>
      </c>
    </row>
    <row r="19" spans="2:3" x14ac:dyDescent="0.3">
      <c r="B19" s="33" t="str">
        <f>+Eingaben!R7</f>
        <v>Organisation und Führung</v>
      </c>
      <c r="C19" s="36">
        <f>+Eingaben!R35</f>
        <v>6</v>
      </c>
    </row>
    <row r="20" spans="2:3" x14ac:dyDescent="0.3">
      <c r="B20" s="34" t="str">
        <f>+Eingaben!S7</f>
        <v>Technische Sicherheit</v>
      </c>
      <c r="C20" s="37">
        <f>+Eingaben!S35</f>
        <v>2</v>
      </c>
    </row>
    <row r="21" spans="2:3" x14ac:dyDescent="0.3">
      <c r="B21" s="24" t="str">
        <f>+Eingaben!T7</f>
        <v>Dokumentationspflichten</v>
      </c>
      <c r="C21" s="38">
        <f>+Eingaben!T35</f>
        <v>3</v>
      </c>
    </row>
  </sheetData>
  <sheetProtection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" sqref="B1"/>
    </sheetView>
  </sheetViews>
  <sheetFormatPr baseColWidth="10" defaultRowHeight="14.4" x14ac:dyDescent="0.3"/>
  <cols>
    <col min="2" max="2" width="84" customWidth="1"/>
  </cols>
  <sheetData>
    <row r="2" spans="1:2" x14ac:dyDescent="0.3">
      <c r="A2" t="s">
        <v>10</v>
      </c>
    </row>
    <row r="3" spans="1:2" x14ac:dyDescent="0.3">
      <c r="A3" s="9">
        <v>0</v>
      </c>
      <c r="B3" s="51" t="s">
        <v>36</v>
      </c>
    </row>
    <row r="4" spans="1:2" x14ac:dyDescent="0.3">
      <c r="A4" s="9">
        <v>0.25</v>
      </c>
      <c r="B4" s="51" t="s">
        <v>35</v>
      </c>
    </row>
    <row r="5" spans="1:2" x14ac:dyDescent="0.3">
      <c r="A5" s="9">
        <v>0.5</v>
      </c>
      <c r="B5" s="51" t="s">
        <v>37</v>
      </c>
    </row>
    <row r="6" spans="1:2" x14ac:dyDescent="0.3">
      <c r="A6" s="9">
        <v>0.65</v>
      </c>
      <c r="B6" s="51" t="s">
        <v>38</v>
      </c>
    </row>
    <row r="7" spans="1:2" ht="28.8" x14ac:dyDescent="0.3">
      <c r="A7" s="9">
        <v>0.8</v>
      </c>
      <c r="B7" s="51" t="s">
        <v>39</v>
      </c>
    </row>
    <row r="8" spans="1:2" x14ac:dyDescent="0.3">
      <c r="A8" s="9">
        <v>1</v>
      </c>
      <c r="B8" s="51" t="s">
        <v>40</v>
      </c>
    </row>
    <row r="9" spans="1:2" x14ac:dyDescent="0.3">
      <c r="B9" s="51"/>
    </row>
    <row r="10" spans="1:2" x14ac:dyDescent="0.3">
      <c r="B10" s="51"/>
    </row>
    <row r="11" spans="1:2" x14ac:dyDescent="0.3">
      <c r="A11" s="9">
        <f>+Auswertung!C13</f>
        <v>0.56862745098039214</v>
      </c>
      <c r="B11" s="51" t="str">
        <f>VLOOKUP(Auswertung!C13,DS_Niveau,2,1)</f>
        <v>Datenschutz und Datensicherheit sind mängelbehaftet - hoher Handlungsbedarf!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Eingaben</vt:lpstr>
      <vt:lpstr>Auswertung</vt:lpstr>
      <vt:lpstr>Tabs</vt:lpstr>
      <vt:lpstr>Bereich</vt:lpstr>
      <vt:lpstr>Datum</vt:lpstr>
      <vt:lpstr>Dokumentationspflichten</vt:lpstr>
      <vt:lpstr>Eingaben!Druckbereich</vt:lpstr>
      <vt:lpstr>DS_Niveau</vt:lpstr>
      <vt:lpstr>DS_Recht</vt:lpstr>
      <vt:lpstr>Durchführung</vt:lpstr>
      <vt:lpstr>Firma</vt:lpstr>
      <vt:lpstr>Gewichtung</vt:lpstr>
      <vt:lpstr>IT_Sicherheit</vt:lpstr>
      <vt:lpstr>Wertung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woive</dc:creator>
  <cp:lastModifiedBy>woive</cp:lastModifiedBy>
  <dcterms:created xsi:type="dcterms:W3CDTF">2018-02-12T11:18:29Z</dcterms:created>
  <dcterms:modified xsi:type="dcterms:W3CDTF">2022-04-25T22:39:27Z</dcterms:modified>
</cp:coreProperties>
</file>